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360" yWindow="240" windowWidth="14820" windowHeight="9150" activeTab="0"/>
  </bookViews>
  <sheets>
    <sheet name="Расчёт объёма инфузии" sheetId="1" r:id="rId1"/>
    <sheet name="Расчётная зона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<sst xmlns="http://schemas.openxmlformats.org/spreadsheetml/2006/main" count="38" uniqueCount="37">
  <si>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Объём кровопотери</t>
  </si>
  <si>
    <t>Кристаллоиды : коллоиды</t>
  </si>
  <si>
    <t>1 : 1</t>
  </si>
  <si>
    <t xml:space="preserve">1 : 2 </t>
  </si>
  <si>
    <t>Объём и состав инфузионной терапии при кровопотерях различной степени</t>
  </si>
  <si>
    <t>0,81 - 1,2</t>
  </si>
  <si>
    <t>1,21 - 1,4</t>
  </si>
  <si>
    <t>1,41 и &gt;</t>
  </si>
  <si>
    <t>&lt; 0,8</t>
  </si>
  <si>
    <t>до 10</t>
  </si>
  <si>
    <t>21 - 30</t>
  </si>
  <si>
    <t>11 - 20</t>
  </si>
  <si>
    <t>Индекс Альговера:</t>
  </si>
  <si>
    <t>Должный объём крови (мл/кг):</t>
  </si>
  <si>
    <t>мл</t>
  </si>
  <si>
    <t>10 - 15 % ОЦК (500 - 700 мл)</t>
  </si>
  <si>
    <t>15 - 20 % ОЦК (1000 - 1400 мл)</t>
  </si>
  <si>
    <t>&gt; 20 % ОЦК</t>
  </si>
  <si>
    <t xml:space="preserve">        Общий V инфузий         (% от кровопотери) </t>
  </si>
  <si>
    <t xml:space="preserve">              V эр. массы                 (% от кровопотери)</t>
  </si>
  <si>
    <t xml:space="preserve"> </t>
  </si>
  <si>
    <t>%</t>
  </si>
  <si>
    <t>Общий объём инфузии</t>
  </si>
  <si>
    <t>Эритроцитарная масса</t>
  </si>
  <si>
    <t>Кристаллоиды</t>
  </si>
  <si>
    <t>Коллоиды</t>
  </si>
  <si>
    <t>Объём инфузии (мл)</t>
  </si>
  <si>
    <t>Мужчины - 62 ± 3 мл/кг</t>
  </si>
  <si>
    <t>Женщины - 65 мл/кг</t>
  </si>
  <si>
    <t>Кровопотеря (для нормотоников) ≈</t>
  </si>
  <si>
    <t>Объём кровопотери для нормотоников (% от ОЦК)</t>
  </si>
  <si>
    <t>Индекс Альговера             (ЧСС/АД сист.)</t>
  </si>
  <si>
    <t>Выберите должный объём крови:</t>
  </si>
  <si>
    <t>Введите m тела (кг):</t>
  </si>
  <si>
    <t>Введите ЧСС ( в 1 мин.):</t>
  </si>
  <si>
    <t>Введите АД сист. (мм Hg):</t>
  </si>
  <si>
    <t>Беременные (≈ 40 недель) - 73 ± 2 мл/кг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</si>
</sst>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</numFmts>
  <fonts count="13">
    <font>
      <sz val="10"/>
      <name val="Times New Roman"/>
      <family val="0"/>
    </font>
    <font>
      <sz val="8"/>
      <name val="Times New Roman"/>
      <family val="0"/>
    </font>
    <font>
      <sz val="8"/>
      <name val="Tahoma"/>
      <family val="2"/>
    </font>
    <font>
      <sz val="5"/>
      <name val="Times New Roman"/>
      <family val="0"/>
    </font>
    <font>
      <sz val="25"/>
      <name val="Times New Roman"/>
      <family val="0"/>
    </font>
    <font>
      <sz val="16"/>
      <name val="Times New Roman"/>
      <family val="0"/>
    </font>
    <font>
      <b/>
      <sz val="35"/>
      <name val="Times New Roman"/>
      <family val="1"/>
    </font>
    <font>
      <sz val="14"/>
      <name val="Times New Roman"/>
      <family val="0"/>
    </font>
    <font>
      <sz val="10"/>
      <color indexed="10"/>
      <name val="Times New Roman"/>
      <family val="0"/>
    </font>
    <font>
      <b/>
      <sz val="11"/>
      <color indexed="10"/>
      <name val="Times New Roman"/>
      <family val="1"/>
    </font>
    <font>
      <sz val="12"/>
      <color indexed="10"/>
      <name val="Times New Roman"/>
      <family val="0"/>
    </font>
    <font>
      <sz val="11"/>
      <color indexed="10"/>
      <name val="Times New Roman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 locked="0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 wrapText="1"/>
      <protection hidden="1"/>
    </xf>
    <xf numFmtId="49" fontId="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 wrapText="1" shrinkToFit="1"/>
      <protection hidden="1"/>
    </xf>
    <xf numFmtId="0" fontId="0" fillId="2" borderId="2" xfId="0" applyFont="1" applyFill="1" applyBorder="1" applyAlignment="1" applyProtection="1">
      <alignment horizontal="center" vertical="center" wrapText="1" readingOrder="1"/>
      <protection hidden="1"/>
    </xf>
    <xf numFmtId="0" fontId="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1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 locked="0"/>
    </xf>
    <xf numFmtId="0" fontId="6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 locked="0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2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H28"/>
  <sheetViews>
    <sheetView showGridLines="0" showRowColHeaders="0" showZeros="0" tabSelected="1" showOutlineSymbols="0" zoomScale="109" zoomScaleNormal="109" workbookViewId="0" topLeftCell="A1">
      <selection activeCell="C19" sqref="C19"/>
    </sheetView>
  </sheetViews>
  <sheetFormatPr defaultColWidth="9.33203125" defaultRowHeight="12.75" zeroHeight="1"/>
  <cols>
    <col min="1" max="1" width="0.82421875" style="4" customWidth="1"/>
    <col min="2" max="2" width="33.33203125" style="4" customWidth="1"/>
    <col min="3" max="5" width="31.66015625" style="4" customWidth="1"/>
    <col min="6" max="8" width="9.33203125" style="4" customWidth="1"/>
    <col min="9" max="9" width="0.82421875" style="4" customWidth="1"/>
    <col min="10" max="16384" width="0" style="4" hidden="1" customWidth="1"/>
  </cols>
  <sheetData>
    <row r="1" ht="3.75" customHeight="1" thickBot="1"/>
    <row r="2" spans="2:5" ht="14.25" thickBot="1" thickTop="1">
      <c r="B2" s="22" t="s">
        <v>4</v>
      </c>
      <c r="C2" s="22"/>
      <c r="D2" s="22"/>
      <c r="E2" s="22"/>
    </row>
    <row r="3" spans="2:5" ht="26.25" customHeight="1" thickBot="1" thickTop="1">
      <c r="B3" s="5" t="s">
        <v>0</v>
      </c>
      <c r="C3" s="5" t="s">
        <v>18</v>
      </c>
      <c r="D3" s="5" t="s">
        <v>19</v>
      </c>
      <c r="E3" s="5" t="s">
        <v>1</v>
      </c>
    </row>
    <row r="4" spans="2:5" ht="27" thickBot="1" thickTop="1">
      <c r="B4" s="5" t="s">
        <v>15</v>
      </c>
      <c r="C4" s="5">
        <v>150</v>
      </c>
      <c r="D4" s="5">
        <v>50</v>
      </c>
      <c r="E4" s="6" t="s">
        <v>2</v>
      </c>
    </row>
    <row r="5" spans="2:5" ht="27" thickBot="1" thickTop="1">
      <c r="B5" s="5" t="s">
        <v>16</v>
      </c>
      <c r="C5" s="5">
        <v>200</v>
      </c>
      <c r="D5" s="5">
        <v>70</v>
      </c>
      <c r="E5" s="6" t="s">
        <v>2</v>
      </c>
    </row>
    <row r="6" spans="2:5" ht="14.25" thickBot="1" thickTop="1">
      <c r="B6" s="5" t="s">
        <v>17</v>
      </c>
      <c r="C6" s="5">
        <v>300</v>
      </c>
      <c r="D6" s="5">
        <v>100</v>
      </c>
      <c r="E6" s="6" t="s">
        <v>3</v>
      </c>
    </row>
    <row r="7" ht="3.75" customHeight="1" thickBot="1" thickTop="1"/>
    <row r="8" spans="3:4" ht="37.5" customHeight="1" thickBot="1" thickTop="1">
      <c r="C8" s="7" t="s">
        <v>31</v>
      </c>
      <c r="D8" s="8" t="s">
        <v>30</v>
      </c>
    </row>
    <row r="9" spans="3:4" ht="14.25" thickBot="1" thickTop="1">
      <c r="C9" s="5" t="s">
        <v>8</v>
      </c>
      <c r="D9" s="6" t="s">
        <v>9</v>
      </c>
    </row>
    <row r="10" spans="3:4" ht="14.25" thickBot="1" thickTop="1">
      <c r="C10" s="5" t="s">
        <v>5</v>
      </c>
      <c r="D10" s="6" t="s">
        <v>11</v>
      </c>
    </row>
    <row r="11" spans="3:4" ht="14.25" thickBot="1" thickTop="1">
      <c r="C11" s="5" t="s">
        <v>6</v>
      </c>
      <c r="D11" s="6" t="s">
        <v>10</v>
      </c>
    </row>
    <row r="12" spans="3:4" ht="14.25" thickBot="1" thickTop="1">
      <c r="C12" s="5" t="s">
        <v>7</v>
      </c>
      <c r="D12" s="9">
        <v>40</v>
      </c>
    </row>
    <row r="13" ht="3.75" customHeight="1" thickTop="1"/>
    <row r="14" spans="2:4" ht="18.75" customHeight="1">
      <c r="B14" s="4" t="s">
        <v>32</v>
      </c>
      <c r="C14" s="16"/>
      <c r="D14" s="16"/>
    </row>
    <row r="15" ht="3.75" customHeight="1"/>
    <row r="16" ht="3.75" customHeight="1" thickBot="1"/>
    <row r="17" spans="2:6" ht="22.5" customHeight="1" thickBot="1" thickTop="1">
      <c r="B17" s="21" t="s">
        <v>33</v>
      </c>
      <c r="C17" s="3">
        <v>70</v>
      </c>
      <c r="D17" s="23" t="s">
        <v>12</v>
      </c>
      <c r="E17" s="24">
        <f>C18/C19</f>
        <v>0.5833333333333334</v>
      </c>
      <c r="F17" s="26"/>
    </row>
    <row r="18" spans="2:6" ht="22.5" customHeight="1" thickBot="1" thickTop="1">
      <c r="B18" s="21" t="s">
        <v>34</v>
      </c>
      <c r="C18" s="3">
        <v>70</v>
      </c>
      <c r="D18" s="23"/>
      <c r="E18" s="24"/>
      <c r="F18" s="27"/>
    </row>
    <row r="19" spans="2:6" ht="22.5" customHeight="1" thickBot="1" thickTop="1">
      <c r="B19" s="21" t="s">
        <v>35</v>
      </c>
      <c r="C19" s="3">
        <v>120</v>
      </c>
      <c r="D19" s="23" t="s">
        <v>29</v>
      </c>
      <c r="E19" s="10">
        <f>IF(E17&gt;1.4,40,IF(E17&gt;1.2,30,IF(E17&gt;0.8,20,IF(E17&gt;0.55,10,IF(E17&gt;0,0)))))</f>
        <v>10</v>
      </c>
      <c r="F19" s="11" t="s">
        <v>21</v>
      </c>
    </row>
    <row r="20" spans="4:6" ht="22.5" customHeight="1" thickBot="1" thickTop="1">
      <c r="D20" s="23"/>
      <c r="E20" s="10">
        <f>((C17*'Расчётная зона'!C5)/100)*E19</f>
        <v>511</v>
      </c>
      <c r="F20" s="11" t="s">
        <v>14</v>
      </c>
    </row>
    <row r="21" spans="4:6" ht="3.75" customHeight="1" thickTop="1">
      <c r="D21" s="12"/>
      <c r="E21" s="12"/>
      <c r="F21" s="12"/>
    </row>
    <row r="22" spans="2:5" ht="26.25" customHeight="1">
      <c r="B22" s="28" t="s">
        <v>26</v>
      </c>
      <c r="C22" s="29"/>
      <c r="D22" s="29"/>
      <c r="E22" s="30"/>
    </row>
    <row r="23" spans="2:5" ht="18.75" customHeight="1">
      <c r="B23" s="13" t="s">
        <v>22</v>
      </c>
      <c r="C23" s="13" t="s">
        <v>23</v>
      </c>
      <c r="D23" s="13" t="s">
        <v>24</v>
      </c>
      <c r="E23" s="13" t="s">
        <v>25</v>
      </c>
    </row>
    <row r="24" spans="2:8" ht="37.5" customHeight="1">
      <c r="B24" s="14" t="str">
        <f>IF(E19&gt;20,E20*3,IF(E19&gt;15,E20*2,IF(E19&gt;10,E20*1.5,IF(E19&gt;=0,"Только текущие потери (перспирация, t тела и т. д.)"))))</f>
        <v>Только текущие потери (перспирация, t тела и т. д.)</v>
      </c>
      <c r="C24" s="14">
        <f>IF(E19&gt;20,E20*1,IF(E19&gt;15,E20*0.7,IF(E19&gt;10,E20*0.5,IF(E19&gt;=0,""))))</f>
      </c>
      <c r="D24" s="14" t="str">
        <f>IF(E19&gt;20,(E20*2)/3,IF(E19&gt;15,E20*0.65,IF(E19&gt;10,E20*0.25,IF(E19&gt;=0,"Только текущие потери"))))</f>
        <v>Только текущие потери</v>
      </c>
      <c r="E24" s="14">
        <f>IF(E19&gt;20,(E20*4)/3,IF(E19&gt;15,E20*0.65,IF(E19&gt;10,E20*0.25,IF(E19&gt;=0,""))))</f>
      </c>
      <c r="F24" s="25">
        <f>IF(E19&gt;20,"Только за счёт естественных коллоидов - СЗП, альбумин (при гипопротеинемии)",IF(E19&gt;15,"Частично за счёт естественных коллоидов - СЗП (при коагулопатии), альбумин (при гипопротеинемии).",IF(E19&gt;10,"",IF(E18&gt;=0,""))))</f>
      </c>
      <c r="G24" s="25"/>
      <c r="H24" s="25"/>
    </row>
    <row r="25" spans="6:8" ht="12.75" customHeight="1">
      <c r="F25" s="25"/>
      <c r="G25" s="25"/>
      <c r="H25" s="25"/>
    </row>
    <row r="26" spans="6:8" ht="12.75" customHeight="1">
      <c r="F26" s="25"/>
      <c r="G26" s="25"/>
      <c r="H26" s="25"/>
    </row>
    <row r="27" spans="6:8" ht="12.75" customHeight="1">
      <c r="F27" s="25"/>
      <c r="G27" s="25"/>
      <c r="H27" s="25"/>
    </row>
    <row r="28" spans="6:8" ht="3.75" customHeight="1">
      <c r="F28" s="15"/>
      <c r="G28" s="15"/>
      <c r="H28" s="15"/>
    </row>
  </sheetData>
  <sheetProtection selectLockedCells="1"/>
  <mergeCells count="7">
    <mergeCell ref="B2:E2"/>
    <mergeCell ref="D17:D18"/>
    <mergeCell ref="E17:E18"/>
    <mergeCell ref="F24:H27"/>
    <mergeCell ref="F17:F18"/>
    <mergeCell ref="D19:D20"/>
    <mergeCell ref="B22:E22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="85" zoomScaleNormal="85" workbookViewId="0" topLeftCell="A1">
      <selection activeCell="G1" sqref="G1"/>
    </sheetView>
  </sheetViews>
  <sheetFormatPr defaultColWidth="9.33203125" defaultRowHeight="12.75"/>
  <cols>
    <col min="1" max="1" width="142.5" style="1" customWidth="1"/>
    <col min="2" max="2" width="9.33203125" style="2" customWidth="1"/>
    <col min="3" max="3" width="12.33203125" style="1" bestFit="1" customWidth="1"/>
    <col min="4" max="16384" width="9.33203125" style="1" customWidth="1"/>
  </cols>
  <sheetData>
    <row r="1" spans="1:3" ht="42" customHeight="1" thickBot="1">
      <c r="A1" s="17" t="s">
        <v>13</v>
      </c>
      <c r="B1" s="18"/>
      <c r="C1" s="20">
        <v>3</v>
      </c>
    </row>
    <row r="2" spans="1:2" ht="41.25" customHeight="1" thickBot="1">
      <c r="A2" s="19" t="s">
        <v>27</v>
      </c>
      <c r="B2" s="2">
        <v>62</v>
      </c>
    </row>
    <row r="3" spans="1:2" ht="41.25" customHeight="1" thickBot="1">
      <c r="A3" s="19" t="s">
        <v>28</v>
      </c>
      <c r="B3" s="2">
        <v>65</v>
      </c>
    </row>
    <row r="4" spans="1:2" ht="41.25" customHeight="1" thickBot="1">
      <c r="A4" s="19" t="s">
        <v>36</v>
      </c>
      <c r="B4" s="2">
        <v>73</v>
      </c>
    </row>
    <row r="5" ht="12.75">
      <c r="C5" s="2">
        <f>IF(C1=1,62,IF(C1=2,65,IF(C1=3,73,IF(C1=4,B5))))</f>
        <v>73</v>
      </c>
    </row>
    <row r="6" ht="12.75">
      <c r="A6" s="1" t="s">
        <v>20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  <ignoredErrors>
    <ignoredError sqref="C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Объём и состав инфузионной терапии при кровопотерях различной степени</dc:title>
  <dc:subject>Кровопотеря</dc:subject>
  <dc:creator>Дикунов А. Е.</dc:creator>
  <cp:keywords>Кровопотеря, геморрагический шок, индекс Альговера</cp:keywords>
  <dc:description>Для подсчёта объёма необходимого объёма инфузии необходимо выбрать должный ОЦК и ввести параметры (масса тела, ЧСС, АД сист.)</dc:description>
  <cp:lastModifiedBy>Dikunov</cp:lastModifiedBy>
  <cp:lastPrinted>2006-02-02T13:34:04Z</cp:lastPrinted>
  <dcterms:created xsi:type="dcterms:W3CDTF">2005-06-06T17:24:09Z</dcterms:created>
  <dcterms:modified xsi:type="dcterms:W3CDTF">2006-05-17T10:08:36Z</dcterms:modified>
  <cp:category>Формулы</cp:category>
  <cp:version/>
  <cp:contentType/>
  <cp:contentStatus/>
</cp:coreProperties>
</file>